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60" yWindow="60" windowWidth="12120" windowHeight="9060"/>
  </bookViews>
  <sheets>
    <sheet name="Приложение 1 доходы" sheetId="1" r:id="rId1"/>
  </sheets>
  <definedNames>
    <definedName name="_xlnm.Print_Area" localSheetId="0">'Приложение 1 доходы'!$A$1:$K$36</definedName>
  </definedNames>
  <calcPr calcId="125725"/>
</workbook>
</file>

<file path=xl/calcChain.xml><?xml version="1.0" encoding="utf-8"?>
<calcChain xmlns="http://schemas.openxmlformats.org/spreadsheetml/2006/main">
  <c r="J30" i="1"/>
  <c r="J29" s="1"/>
  <c r="H30"/>
  <c r="H29" s="1"/>
  <c r="F30"/>
  <c r="F29" s="1"/>
  <c r="J10"/>
  <c r="H10"/>
  <c r="F10"/>
  <c r="D14"/>
  <c r="B14"/>
  <c r="B15"/>
  <c r="C27"/>
  <c r="C25"/>
  <c r="J15"/>
  <c r="H15"/>
  <c r="H14" s="1"/>
  <c r="F15"/>
  <c r="F14" s="1"/>
  <c r="D15"/>
  <c r="J20"/>
  <c r="J14" s="1"/>
  <c r="H20"/>
  <c r="F20"/>
  <c r="D20"/>
  <c r="B20"/>
  <c r="J26"/>
  <c r="J24"/>
  <c r="J22"/>
  <c r="H26"/>
  <c r="H24"/>
  <c r="H22"/>
  <c r="F26"/>
  <c r="F24"/>
  <c r="F22"/>
  <c r="D26"/>
  <c r="D24"/>
  <c r="D22"/>
  <c r="B26"/>
  <c r="B24"/>
  <c r="B22"/>
  <c r="B12"/>
  <c r="B30" l="1"/>
  <c r="B29" s="1"/>
  <c r="D30"/>
  <c r="D29" s="1"/>
  <c r="B7" l="1"/>
  <c r="H7"/>
  <c r="B28" l="1"/>
  <c r="B36" s="1"/>
  <c r="C21" l="1"/>
  <c r="C23"/>
  <c r="C26"/>
  <c r="C22"/>
  <c r="C35"/>
  <c r="C33"/>
  <c r="C31"/>
  <c r="C34"/>
  <c r="C32"/>
  <c r="C30"/>
  <c r="C16"/>
  <c r="C15"/>
  <c r="C29"/>
  <c r="C17"/>
  <c r="C24"/>
  <c r="C19"/>
  <c r="C13"/>
  <c r="C20"/>
  <c r="C8"/>
  <c r="C11"/>
  <c r="C12"/>
  <c r="C28"/>
  <c r="D7"/>
  <c r="C14" l="1"/>
  <c r="C7"/>
  <c r="D28" l="1"/>
  <c r="D36" l="1"/>
  <c r="C36"/>
  <c r="E27" l="1"/>
  <c r="E23"/>
  <c r="E25"/>
  <c r="E18"/>
  <c r="E21"/>
  <c r="E24"/>
  <c r="E26"/>
  <c r="E22"/>
  <c r="E34"/>
  <c r="E32"/>
  <c r="E35"/>
  <c r="E33"/>
  <c r="E31"/>
  <c r="E30"/>
  <c r="E15"/>
  <c r="E10"/>
  <c r="E9"/>
  <c r="E29"/>
  <c r="E19"/>
  <c r="E8"/>
  <c r="E17"/>
  <c r="E13"/>
  <c r="E20"/>
  <c r="E11"/>
  <c r="E12"/>
  <c r="E28"/>
  <c r="E16"/>
  <c r="E14" l="1"/>
  <c r="E36"/>
  <c r="E7"/>
  <c r="F7"/>
  <c r="F28" s="1"/>
  <c r="F36" l="1"/>
  <c r="G21" l="1"/>
  <c r="G27"/>
  <c r="G25"/>
  <c r="G23"/>
  <c r="G11"/>
  <c r="G18"/>
  <c r="G24"/>
  <c r="G26"/>
  <c r="G22"/>
  <c r="G16"/>
  <c r="G19"/>
  <c r="G35"/>
  <c r="G33"/>
  <c r="G31"/>
  <c r="G34"/>
  <c r="G32"/>
  <c r="G30"/>
  <c r="G29"/>
  <c r="G10"/>
  <c r="G15"/>
  <c r="G9"/>
  <c r="G28"/>
  <c r="G20"/>
  <c r="G12"/>
  <c r="G8"/>
  <c r="G17"/>
  <c r="G13"/>
  <c r="G14" l="1"/>
  <c r="H28"/>
  <c r="G36"/>
  <c r="G7"/>
  <c r="H36" l="1"/>
  <c r="I25" l="1"/>
  <c r="I27"/>
  <c r="I23"/>
  <c r="I18"/>
  <c r="I21"/>
  <c r="I24"/>
  <c r="I26"/>
  <c r="I22"/>
  <c r="I30"/>
  <c r="I34"/>
  <c r="I32"/>
  <c r="I35"/>
  <c r="I33"/>
  <c r="I31"/>
  <c r="I10"/>
  <c r="I15"/>
  <c r="I9"/>
  <c r="I19"/>
  <c r="I29"/>
  <c r="I11"/>
  <c r="I13"/>
  <c r="I8"/>
  <c r="I17"/>
  <c r="I12"/>
  <c r="I20"/>
  <c r="I16"/>
  <c r="I28"/>
  <c r="I36" s="1"/>
  <c r="I14" l="1"/>
  <c r="J7"/>
  <c r="J28" s="1"/>
  <c r="I7"/>
  <c r="J36" l="1"/>
  <c r="K27" l="1"/>
  <c r="K25"/>
  <c r="K23"/>
  <c r="K18"/>
  <c r="K21"/>
  <c r="K24"/>
  <c r="K26"/>
  <c r="K22"/>
  <c r="K34"/>
  <c r="K32"/>
  <c r="K30"/>
  <c r="K35"/>
  <c r="K33"/>
  <c r="K31"/>
  <c r="K10"/>
  <c r="K15"/>
  <c r="K28"/>
  <c r="K19"/>
  <c r="K9"/>
  <c r="K11"/>
  <c r="K8"/>
  <c r="K13"/>
  <c r="K12"/>
  <c r="K29"/>
  <c r="K17"/>
  <c r="K16"/>
  <c r="K20"/>
  <c r="K14" l="1"/>
  <c r="K36"/>
  <c r="K7"/>
</calcChain>
</file>

<file path=xl/sharedStrings.xml><?xml version="1.0" encoding="utf-8"?>
<sst xmlns="http://schemas.openxmlformats.org/spreadsheetml/2006/main" count="48" uniqueCount="40">
  <si>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</si>
  <si>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</si>
  <si>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</si>
  <si>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</si>
  <si>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</si>
  <si>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</si>
  <si>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</si>
  <si>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</si>
  <si>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Налог на имущество физических лиц</t>
  </si>
  <si>
    <t>Наименование показателя</t>
  </si>
  <si>
    <t>Доля в сумме доходов, %</t>
  </si>
  <si>
    <t>(тыс.рублей)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</si>
  <si>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</si>
  <si>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поселений (за исключением земельных участков муниципальных бюджетных и автономных учреждений)(111 05025)</t>
  </si>
  <si>
    <t>сумма                (тыс. руб.)</t>
  </si>
  <si>
    <t>Прогноз</t>
  </si>
  <si>
    <t>Структура доходов местного бюджета</t>
  </si>
  <si>
    <t>Приложение 1 к пояснительной записке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</si>
  <si>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</si>
  <si>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казну сельских поселений (за исключением земельных участков) 111 05075</t>
  </si>
  <si>
    <t>прочие поступления от использования имущества, находящегося в собственности сельских поселений (за исключением имущества  муниципальных автономных учреждений, а также имущества МУПов, в т.ч.казенных)111 09045</t>
  </si>
  <si>
    <t>Дотации</t>
  </si>
  <si>
    <t>Субсидии</t>
  </si>
  <si>
    <t>Субвенции</t>
  </si>
  <si>
    <t>Иные межбюджетные трансферты</t>
  </si>
  <si>
    <t>Доходы от использования имущества, находящегося в государственной и муниципальной собственности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</si>
  <si>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</si>
  <si>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</si>
  <si>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Налог на совокупный доход</t>
  </si>
  <si>
    <t>Исполнение за 2021 год</t>
  </si>
  <si>
    <t>ШТРАФЫ, САНКЦИИ, ВОЗМЕЩЕНИЕ УЩЕРБА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</si>
  <si>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</si>
  <si>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ПРОЧИЕ НЕНАЛОГОВЫЕ ДОХОДЫ</t>
  </si>
  <si>
    <t>Прочие неналоговые доходы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</si>
  <si>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</si>
  <si>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</si>
  <si>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</si>
  <si>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Уточненный план на                      2022 год                                                (по состоянию на 01.10.2022)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</si>
  <si>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</si>
  <si>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-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</si>
</sst>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%"/>
    <numFmt numFmtId="167" formatCode="_-* #,##0.0_р_._-;\-* #,##0.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3" fillId="0" borderId="0" xfId="0" applyFont="1" applyFill="1"/>
    <xf numFmtId="165" fontId="3" fillId="0" borderId="0" xfId="0" applyNumberFormat="1" applyFont="1"/>
    <xf numFmtId="166" fontId="3" fillId="0" borderId="0" xfId="0" applyNumberFormat="1" applyFont="1"/>
    <xf numFmtId="166" fontId="3" fillId="0" borderId="0" xfId="1" applyNumberFormat="1" applyFont="1"/>
    <xf numFmtId="167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7" fontId="3" fillId="0" borderId="0" xfId="2" applyNumberFormat="1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6" fontId="3" fillId="0" borderId="0" xfId="1" applyNumberFormat="1" applyFont="1" applyBorder="1"/>
    <xf numFmtId="166" fontId="3" fillId="0" borderId="0" xfId="1" applyNumberFormat="1" applyFont="1" applyBorder="1" applyAlignment="1">
      <alignment horizontal="right"/>
    </xf>
    <xf numFmtId="0" fontId="4" fillId="3" borderId="1" xfId="0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/>
    </xf>
    <xf numFmtId="165" fontId="9" fillId="2" borderId="1" xfId="2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center"/>
    </xf>
    <xf numFmtId="164" fontId="8" fillId="5" borderId="1" xfId="2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/>
    </xf>
    <xf numFmtId="164" fontId="7" fillId="4" borderId="1" xfId="2" applyNumberFormat="1" applyFont="1" applyFill="1" applyBorder="1" applyAlignment="1">
      <alignment horizontal="right" vertical="center"/>
    </xf>
    <xf numFmtId="0" fontId="8" fillId="6" borderId="1" xfId="0" applyFont="1" applyFill="1" applyBorder="1" applyAlignment="1">
      <alignment vertical="center"/>
    </xf>
    <xf numFmtId="164" fontId="8" fillId="6" borderId="1" xfId="2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wrapText="1"/>
    </xf>
    <xf numFmtId="0" fontId="8" fillId="7" borderId="1" xfId="0" applyFont="1" applyFill="1" applyBorder="1" applyAlignment="1">
      <alignment vertical="center" wrapText="1"/>
    </xf>
    <xf numFmtId="164" fontId="8" fillId="7" borderId="1" xfId="0" applyNumberFormat="1" applyFont="1" applyFill="1" applyBorder="1" applyAlignment="1">
      <alignment horizontal="right" vertical="center"/>
    </xf>
    <xf numFmtId="0" fontId="7" fillId="7" borderId="1" xfId="0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horizontal="right" vertical="center"/>
    </xf>
    <xf numFmtId="43" fontId="7" fillId="0" borderId="1" xfId="0" applyNumberFormat="1" applyFont="1" applyBorder="1" applyAlignment="1">
      <alignment horizontal="left" wrapText="1"/>
    </xf>
    <xf numFmtId="0" fontId="10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wrapText="1"/>
    </xf>
    <xf numFmtId="164" fontId="7" fillId="4" borderId="1" xfId="0" applyNumberFormat="1" applyFont="1" applyFill="1" applyBorder="1" applyAlignment="1">
      <alignment horizontal="right" vertical="center"/>
    </xf>
    <xf numFmtId="0" fontId="3" fillId="4" borderId="0" xfId="0" applyFont="1" applyFill="1"/>
    <xf numFmtId="0" fontId="2" fillId="7" borderId="2" xfId="0" applyFont="1" applyFill="1" applyBorder="1" applyAlignment="1">
      <alignment wrapText="1"/>
    </xf>
    <xf numFmtId="164" fontId="8" fillId="4" borderId="1" xfId="2" applyNumberFormat="1" applyFont="1" applyFill="1" applyBorder="1" applyAlignment="1">
      <alignment horizontal="right" vertical="center"/>
    </xf>
    <xf numFmtId="164" fontId="11" fillId="4" borderId="1" xfId="0" applyNumberFormat="1" applyFont="1" applyFill="1" applyBorder="1" applyAlignment="1">
      <alignment horizontal="right" vertical="center"/>
    </xf>
    <xf numFmtId="164" fontId="8" fillId="5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0" fillId="0" borderId="11" xfId="0" applyNumberFormat="1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R37"/>
  <sheetViews>
    <sheetView tabSelected="1" workbookViewId="0">
      <pane xSplit="1" ySplit="5" topLeftCell="B21" activePane="bottomRight" state="frozen"/>
      <selection pane="topRight" activeCell="D1" sqref="D1"/>
      <selection pane="bottomLeft" activeCell="A10" sqref="A10"/>
      <selection pane="bottomRight" activeCell="D4" sqref="D4:E5"/>
    </sheetView>
  </sheetViews>
  <sheetFormatPr defaultRowHeight="12.75"/>
  <cols>
    <col min="1" max="1" width="52.140625" style="1" customWidth="1"/>
    <col min="2" max="2" width="12.7109375" style="6" customWidth="1"/>
    <col min="3" max="3" width="13.85546875" style="6" customWidth="1"/>
    <col min="4" max="5" width="12.7109375" style="3" customWidth="1"/>
    <col min="6" max="6" width="13.7109375" style="3" customWidth="1"/>
    <col min="7" max="7" width="12.7109375" style="4" customWidth="1"/>
    <col min="8" max="8" width="12.42578125" style="4" customWidth="1"/>
    <col min="9" max="9" width="12" style="4" customWidth="1"/>
    <col min="10" max="10" width="12.28515625" style="3" customWidth="1"/>
    <col min="11" max="11" width="12.28515625" style="5" customWidth="1"/>
    <col min="12" max="16384" width="9.140625" style="1"/>
  </cols>
  <sheetData>
    <row r="1" spans="1:18" ht="21.75" customHeight="1">
      <c r="A1" s="52" t="s">
        <v>17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8" ht="14.25" customHeight="1">
      <c r="A2" s="55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8" ht="12.75" customHeight="1">
      <c r="A3" s="10"/>
      <c r="B3" s="11"/>
      <c r="C3" s="11"/>
      <c r="D3" s="12"/>
      <c r="E3" s="12"/>
      <c r="F3" s="56"/>
      <c r="G3" s="56"/>
      <c r="H3" s="56"/>
      <c r="I3" s="56"/>
      <c r="J3" s="14"/>
      <c r="K3" s="16" t="s">
        <v>11</v>
      </c>
    </row>
    <row r="4" spans="1:18" ht="35.25" customHeight="1">
      <c r="A4" s="61" t="s">
        <v>9</v>
      </c>
      <c r="B4" s="57" t="s">
        <v>29</v>
      </c>
      <c r="C4" s="58"/>
      <c r="D4" s="64" t="s">
        <v>37</v>
      </c>
      <c r="E4" s="65"/>
      <c r="F4" s="68" t="s">
        <v>15</v>
      </c>
      <c r="G4" s="69"/>
      <c r="H4" s="69"/>
      <c r="I4" s="69"/>
      <c r="J4" s="69"/>
      <c r="K4" s="70"/>
    </row>
    <row r="5" spans="1:18" ht="27.75" customHeight="1">
      <c r="A5" s="62"/>
      <c r="B5" s="59"/>
      <c r="C5" s="60"/>
      <c r="D5" s="66"/>
      <c r="E5" s="67"/>
      <c r="F5" s="71">
        <v>2023</v>
      </c>
      <c r="G5" s="72"/>
      <c r="H5" s="71">
        <v>2024</v>
      </c>
      <c r="I5" s="72"/>
      <c r="J5" s="71">
        <v>2025</v>
      </c>
      <c r="K5" s="72"/>
    </row>
    <row r="6" spans="1:18" ht="38.25">
      <c r="A6" s="63"/>
      <c r="B6" s="31" t="s">
        <v>14</v>
      </c>
      <c r="C6" s="32" t="s">
        <v>10</v>
      </c>
      <c r="D6" s="31" t="s">
        <v>14</v>
      </c>
      <c r="E6" s="32" t="s">
        <v>10</v>
      </c>
      <c r="F6" s="31" t="s">
        <v>14</v>
      </c>
      <c r="G6" s="32" t="s">
        <v>10</v>
      </c>
      <c r="H6" s="31" t="s">
        <v>14</v>
      </c>
      <c r="I6" s="32" t="s">
        <v>10</v>
      </c>
      <c r="J6" s="31" t="s">
        <v>14</v>
      </c>
      <c r="K6" s="32" t="s">
        <v>10</v>
      </c>
    </row>
    <row r="7" spans="1:18" s="7" customFormat="1" ht="20.25" customHeight="1">
      <c r="A7" s="17" t="s">
        <v>4</v>
      </c>
      <c r="B7" s="18">
        <f>SUM(B8:B13)</f>
        <v>2172.7999999999997</v>
      </c>
      <c r="C7" s="18">
        <f t="shared" ref="C7:F7" si="0">SUM(C8:C13)</f>
        <v>1.8926946772577447</v>
      </c>
      <c r="D7" s="18">
        <f t="shared" si="0"/>
        <v>2072.2000000000003</v>
      </c>
      <c r="E7" s="18">
        <f t="shared" si="0"/>
        <v>3.4273219850085681</v>
      </c>
      <c r="F7" s="18">
        <f t="shared" si="0"/>
        <v>2167.8999999999996</v>
      </c>
      <c r="G7" s="18">
        <f t="shared" ref="G7" si="1">SUM(G8:G13)</f>
        <v>4.7330547513940004</v>
      </c>
      <c r="H7" s="18">
        <f>SUM(H8:H13)</f>
        <v>2255.3000000000002</v>
      </c>
      <c r="I7" s="18">
        <f t="shared" ref="I7" si="2">SUM(I8:I13)</f>
        <v>5.9734343340705331</v>
      </c>
      <c r="J7" s="18">
        <f t="shared" ref="J7:K7" si="3">SUM(J8:J13)</f>
        <v>2310.9</v>
      </c>
      <c r="K7" s="18">
        <f t="shared" si="3"/>
        <v>6.011925512375579</v>
      </c>
    </row>
    <row r="8" spans="1:18" ht="15.75">
      <c r="A8" s="19" t="s">
        <v>0</v>
      </c>
      <c r="B8" s="20">
        <v>1079.5</v>
      </c>
      <c r="C8" s="20">
        <f>B8*100/B36</f>
        <v>1.3743871277409763</v>
      </c>
      <c r="D8" s="20">
        <v>940.8</v>
      </c>
      <c r="E8" s="20">
        <f>D8*100/D36</f>
        <v>1.5560392450034073</v>
      </c>
      <c r="F8" s="20">
        <v>1108.5999999999999</v>
      </c>
      <c r="G8" s="20">
        <f>F8*100/F36</f>
        <v>2.420344341249776</v>
      </c>
      <c r="H8" s="20">
        <v>1152.9000000000001</v>
      </c>
      <c r="I8" s="20">
        <f>H8*100/H36</f>
        <v>3.053594840486817</v>
      </c>
      <c r="J8" s="20">
        <v>1199.0999999999999</v>
      </c>
      <c r="K8" s="20">
        <f>J8*100/J36</f>
        <v>3.1195204820154734</v>
      </c>
    </row>
    <row r="9" spans="1:18" ht="51.75" customHeight="1">
      <c r="A9" s="19" t="s">
        <v>18</v>
      </c>
      <c r="B9" s="20">
        <v>555.5</v>
      </c>
      <c r="C9" s="20">
        <v>0</v>
      </c>
      <c r="D9" s="20">
        <v>598.70000000000005</v>
      </c>
      <c r="E9" s="20">
        <f>D9*100/D36</f>
        <v>0.99022182821379678</v>
      </c>
      <c r="F9" s="20">
        <v>690.7</v>
      </c>
      <c r="G9" s="20">
        <f>F9*100/F36</f>
        <v>1.5079666574970416</v>
      </c>
      <c r="H9" s="20">
        <v>723.4</v>
      </c>
      <c r="I9" s="20">
        <f>H9*100/H36</f>
        <v>1.9160122366277761</v>
      </c>
      <c r="J9" s="20">
        <v>723.4</v>
      </c>
      <c r="K9" s="20">
        <f>J9*100/J36</f>
        <v>1.8819624023767771</v>
      </c>
    </row>
    <row r="10" spans="1:18" ht="15.75">
      <c r="A10" s="43" t="s">
        <v>28</v>
      </c>
      <c r="B10" s="20">
        <v>130.69999999999999</v>
      </c>
      <c r="C10" s="20">
        <v>0</v>
      </c>
      <c r="D10" s="20">
        <v>323.10000000000002</v>
      </c>
      <c r="E10" s="20">
        <f>D10*100/D36</f>
        <v>0.53439230448618291</v>
      </c>
      <c r="F10" s="20">
        <f>91+70.3</f>
        <v>161.30000000000001</v>
      </c>
      <c r="G10" s="20">
        <f>F10*100/F36</f>
        <v>0.35215726343459219</v>
      </c>
      <c r="H10" s="20">
        <f>95.2+73.5</f>
        <v>168.7</v>
      </c>
      <c r="I10" s="20">
        <f>H10*100/H36</f>
        <v>0.44682231727827731</v>
      </c>
      <c r="J10" s="20">
        <f>99+76.5</f>
        <v>175.5</v>
      </c>
      <c r="K10" s="20">
        <f>J10*100/J36</f>
        <v>0.45657229971955265</v>
      </c>
    </row>
    <row r="11" spans="1:18" ht="15.75">
      <c r="A11" s="19" t="s">
        <v>8</v>
      </c>
      <c r="B11" s="20">
        <v>53.7</v>
      </c>
      <c r="C11" s="20">
        <f>B11*100/B36</f>
        <v>6.8369234608328319E-2</v>
      </c>
      <c r="D11" s="20">
        <v>56.7</v>
      </c>
      <c r="E11" s="20">
        <f>D11*100/D36</f>
        <v>9.3779150926544638E-2</v>
      </c>
      <c r="F11" s="20">
        <v>56.2</v>
      </c>
      <c r="G11" s="20">
        <f>F11*100/F36</f>
        <v>0.12269831497225096</v>
      </c>
      <c r="H11" s="20">
        <v>58.8</v>
      </c>
      <c r="I11" s="20">
        <f>H11*100/H36</f>
        <v>0.15573889896836224</v>
      </c>
      <c r="J11" s="20">
        <v>61.1</v>
      </c>
      <c r="K11" s="20">
        <f>J11*100/J36</f>
        <v>0.15895480064310352</v>
      </c>
    </row>
    <row r="12" spans="1:18" s="2" customFormat="1" ht="15.75">
      <c r="A12" s="22" t="s">
        <v>1</v>
      </c>
      <c r="B12" s="23">
        <f>352.8-4.6</f>
        <v>348.2</v>
      </c>
      <c r="C12" s="20">
        <f>B12*100/B36</f>
        <v>0.44331783036536165</v>
      </c>
      <c r="D12" s="23">
        <v>142</v>
      </c>
      <c r="E12" s="20">
        <f>D12*100/D36</f>
        <v>0.23486136563614352</v>
      </c>
      <c r="F12" s="23">
        <v>142.9</v>
      </c>
      <c r="G12" s="20">
        <f>F12*100/F36</f>
        <v>0.31198557312339259</v>
      </c>
      <c r="H12" s="23">
        <v>142.9</v>
      </c>
      <c r="I12" s="20">
        <f>H12*100/H36</f>
        <v>0.37848790242481228</v>
      </c>
      <c r="J12" s="23">
        <v>142.9</v>
      </c>
      <c r="K12" s="20">
        <f>J12*100/J36</f>
        <v>0.37176171868902608</v>
      </c>
      <c r="M12" s="54"/>
      <c r="N12" s="54"/>
      <c r="O12" s="54"/>
    </row>
    <row r="13" spans="1:18" ht="15.75">
      <c r="A13" s="22" t="s">
        <v>6</v>
      </c>
      <c r="B13" s="23">
        <v>5.2</v>
      </c>
      <c r="C13" s="20">
        <f>B13*100/B36</f>
        <v>6.6204845430783482E-3</v>
      </c>
      <c r="D13" s="23">
        <v>10.9</v>
      </c>
      <c r="E13" s="20">
        <f>D13*100/D36</f>
        <v>1.8028090742492706E-2</v>
      </c>
      <c r="F13" s="23">
        <v>8.1999999999999993</v>
      </c>
      <c r="G13" s="20">
        <f>F13*100/F36</f>
        <v>1.7902601116947647E-2</v>
      </c>
      <c r="H13" s="23">
        <v>8.6</v>
      </c>
      <c r="I13" s="20">
        <f>H13*100/H36</f>
        <v>2.2778138284488353E-2</v>
      </c>
      <c r="J13" s="23">
        <v>8.9</v>
      </c>
      <c r="K13" s="20">
        <f>J13*100/J36</f>
        <v>2.3153808931646831E-2</v>
      </c>
    </row>
    <row r="14" spans="1:18" s="8" customFormat="1" ht="15.75">
      <c r="A14" s="24" t="s">
        <v>5</v>
      </c>
      <c r="B14" s="21">
        <f>B15+B20+B24+B22+B26</f>
        <v>1993.1</v>
      </c>
      <c r="C14" s="21">
        <f t="shared" ref="C14:K14" si="4">C15+C20+C24</f>
        <v>2.4658758582757967</v>
      </c>
      <c r="D14" s="21">
        <f>D15+D20+D24+D22+D26</f>
        <v>1814.3999999999999</v>
      </c>
      <c r="E14" s="21">
        <f t="shared" si="4"/>
        <v>2.9777774837416398</v>
      </c>
      <c r="F14" s="21">
        <f>F15+F20+F24+F22+F26</f>
        <v>1848.9</v>
      </c>
      <c r="G14" s="21">
        <f t="shared" si="4"/>
        <v>4.0365999030639648</v>
      </c>
      <c r="H14" s="21">
        <f>H15+H20+H24+H22+H26</f>
        <v>1714.6</v>
      </c>
      <c r="I14" s="21">
        <f t="shared" si="4"/>
        <v>4.5413251049515964</v>
      </c>
      <c r="J14" s="21">
        <f>J15+J20+J24+J22+J26</f>
        <v>1326</v>
      </c>
      <c r="K14" s="21">
        <f t="shared" si="4"/>
        <v>3.4496573756588429</v>
      </c>
    </row>
    <row r="15" spans="1:18" s="8" customFormat="1" ht="47.25">
      <c r="A15" s="39" t="s">
        <v>25</v>
      </c>
      <c r="B15" s="40">
        <f>B16+B17+B19+B18</f>
        <v>993.59999999999991</v>
      </c>
      <c r="C15" s="42">
        <f>B15*100/B36</f>
        <v>1.2650218157697395</v>
      </c>
      <c r="D15" s="40">
        <f>D16+D17+D19+D18</f>
        <v>1421.3999999999999</v>
      </c>
      <c r="E15" s="42">
        <f>D15*100/D36</f>
        <v>2.3509291909522143</v>
      </c>
      <c r="F15" s="40">
        <f>F16+F17+F19+F18</f>
        <v>1376.8</v>
      </c>
      <c r="G15" s="42">
        <f>F15*100/F36</f>
        <v>3.0058903924162834</v>
      </c>
      <c r="H15" s="40">
        <f>H16+H17+H19+H18</f>
        <v>1079.5</v>
      </c>
      <c r="I15" s="42">
        <f>H15*100/H36</f>
        <v>2.8591860788494392</v>
      </c>
      <c r="J15" s="40">
        <f>J16+J17+J19+J18</f>
        <v>663.40000000000009</v>
      </c>
      <c r="K15" s="42">
        <f>J15*100/J36</f>
        <v>1.725869308455563</v>
      </c>
    </row>
    <row r="16" spans="1:18" s="2" customFormat="1" ht="94.5">
      <c r="A16" s="25" t="s">
        <v>13</v>
      </c>
      <c r="B16" s="23">
        <v>212.4</v>
      </c>
      <c r="C16" s="23">
        <f>B16*100/B36</f>
        <v>0.27042133018266173</v>
      </c>
      <c r="D16" s="23">
        <v>715.6</v>
      </c>
      <c r="E16" s="23">
        <f>D16*100/D36</f>
        <v>1.1835689665438331</v>
      </c>
      <c r="F16" s="23">
        <v>715.8</v>
      </c>
      <c r="G16" s="23">
        <f>F16*100/F36</f>
        <v>1.5627660828672107</v>
      </c>
      <c r="H16" s="23">
        <v>418.5</v>
      </c>
      <c r="I16" s="23">
        <f>H16*100/H36</f>
        <v>1.1084477758207414</v>
      </c>
      <c r="J16" s="23">
        <v>2.4</v>
      </c>
      <c r="K16" s="23">
        <f>J16*100/J36</f>
        <v>6.2437237568485834E-3</v>
      </c>
      <c r="N16"/>
      <c r="O16"/>
      <c r="P16"/>
      <c r="Q16"/>
      <c r="R16"/>
    </row>
    <row r="17" spans="1:12" s="2" customFormat="1" ht="47.25">
      <c r="A17" s="25" t="s">
        <v>19</v>
      </c>
      <c r="B17" s="23">
        <v>223.9</v>
      </c>
      <c r="C17" s="23">
        <f>B17*100/B36</f>
        <v>0.28506278638370042</v>
      </c>
      <c r="D17" s="23">
        <v>110.8</v>
      </c>
      <c r="E17" s="23">
        <f>D17*100/D36</f>
        <v>0.18325802332735705</v>
      </c>
      <c r="F17" s="23">
        <v>110.8</v>
      </c>
      <c r="G17" s="23">
        <f>F17*100/F36</f>
        <v>0.24190343948265849</v>
      </c>
      <c r="H17" s="23">
        <v>110.8</v>
      </c>
      <c r="I17" s="23">
        <f>H17*100/H36</f>
        <v>0.29346717696759411</v>
      </c>
      <c r="J17" s="23">
        <v>110.8</v>
      </c>
      <c r="K17" s="23">
        <f>J17*100/J36</f>
        <v>0.28825191344117629</v>
      </c>
    </row>
    <row r="18" spans="1:12" s="2" customFormat="1" ht="69.75" customHeight="1">
      <c r="A18" s="25" t="s">
        <v>38</v>
      </c>
      <c r="B18" s="23">
        <v>0</v>
      </c>
      <c r="C18" s="23" t="s">
        <v>39</v>
      </c>
      <c r="D18" s="23">
        <v>85.1</v>
      </c>
      <c r="E18" s="23">
        <f>D18*100/D36</f>
        <v>0.14075142405377333</v>
      </c>
      <c r="F18" s="23">
        <v>0</v>
      </c>
      <c r="G18" s="23">
        <f>F18*100/F36</f>
        <v>0</v>
      </c>
      <c r="H18" s="23">
        <v>0</v>
      </c>
      <c r="I18" s="23">
        <f>H18*100/H36</f>
        <v>0</v>
      </c>
      <c r="J18" s="23">
        <v>0</v>
      </c>
      <c r="K18" s="23">
        <f>J18*100/J36</f>
        <v>0</v>
      </c>
    </row>
    <row r="19" spans="1:12" s="2" customFormat="1" ht="78.75">
      <c r="A19" s="25" t="s">
        <v>20</v>
      </c>
      <c r="B19" s="23">
        <v>557.29999999999995</v>
      </c>
      <c r="C19" s="23">
        <f>B19*100/B36</f>
        <v>0.7095376992033775</v>
      </c>
      <c r="D19" s="23">
        <v>509.9</v>
      </c>
      <c r="E19" s="23">
        <f>D19*100/D36</f>
        <v>0.84335077702725059</v>
      </c>
      <c r="F19" s="23">
        <v>550.20000000000005</v>
      </c>
      <c r="G19" s="23">
        <f>F19*100/F36</f>
        <v>1.2012208700664144</v>
      </c>
      <c r="H19" s="23">
        <v>550.20000000000005</v>
      </c>
      <c r="I19" s="23">
        <f>H19*100/H36</f>
        <v>1.457271126061104</v>
      </c>
      <c r="J19" s="23">
        <v>550.20000000000005</v>
      </c>
      <c r="K19" s="23">
        <f>J19*100/J36</f>
        <v>1.431373671257538</v>
      </c>
    </row>
    <row r="20" spans="1:12" ht="31.5">
      <c r="A20" s="41" t="s">
        <v>12</v>
      </c>
      <c r="B20" s="42">
        <f>B21</f>
        <v>249.7</v>
      </c>
      <c r="C20" s="42">
        <f>B20*100/B36</f>
        <v>0.31791057507820453</v>
      </c>
      <c r="D20" s="42">
        <f>D21</f>
        <v>379</v>
      </c>
      <c r="E20" s="42">
        <f>D20*100/D36</f>
        <v>0.62684829278942533</v>
      </c>
      <c r="F20" s="42">
        <f>F21</f>
        <v>472.1</v>
      </c>
      <c r="G20" s="42">
        <f>F20*100/F36</f>
        <v>1.0307095106476811</v>
      </c>
      <c r="H20" s="42">
        <f>H21</f>
        <v>635.1</v>
      </c>
      <c r="I20" s="42">
        <f>H20*100/H36</f>
        <v>1.6821390261021574</v>
      </c>
      <c r="J20" s="42">
        <f>J21</f>
        <v>662.6</v>
      </c>
      <c r="K20" s="42">
        <f>J20*100/J36</f>
        <v>1.7237880672032797</v>
      </c>
      <c r="L20" s="47"/>
    </row>
    <row r="21" spans="1:12" ht="38.25">
      <c r="A21" s="45" t="s">
        <v>34</v>
      </c>
      <c r="B21" s="46">
        <v>249.7</v>
      </c>
      <c r="C21" s="23">
        <f>B21*100/B36</f>
        <v>0.31791057507820453</v>
      </c>
      <c r="D21" s="46">
        <v>379</v>
      </c>
      <c r="E21" s="23">
        <f>D21*100/D36</f>
        <v>0.62684829278942533</v>
      </c>
      <c r="F21" s="46">
        <v>472.1</v>
      </c>
      <c r="G21" s="23">
        <f>F21*100/F36</f>
        <v>1.0307095106476811</v>
      </c>
      <c r="H21" s="46">
        <v>635.1</v>
      </c>
      <c r="I21" s="23">
        <f>H21*100/H36</f>
        <v>1.6821390261021574</v>
      </c>
      <c r="J21" s="46">
        <v>662.6</v>
      </c>
      <c r="K21" s="23">
        <f>J21*100/J36</f>
        <v>1.7237880672032797</v>
      </c>
      <c r="L21" s="47"/>
    </row>
    <row r="22" spans="1:12" ht="25.5">
      <c r="A22" s="48" t="s">
        <v>35</v>
      </c>
      <c r="B22" s="42">
        <f>B23</f>
        <v>0.3</v>
      </c>
      <c r="C22" s="42">
        <f>B22*100/B36</f>
        <v>3.8195103133144314E-4</v>
      </c>
      <c r="D22" s="42">
        <f>D23</f>
        <v>14</v>
      </c>
      <c r="E22" s="42">
        <f>D22*100/D36</f>
        <v>2.3155345907788796E-2</v>
      </c>
      <c r="F22" s="42">
        <f>F23</f>
        <v>0</v>
      </c>
      <c r="G22" s="42">
        <f>F22*100/F36</f>
        <v>0</v>
      </c>
      <c r="H22" s="42">
        <f>H23</f>
        <v>0</v>
      </c>
      <c r="I22" s="42">
        <f>H22*100/H36</f>
        <v>0</v>
      </c>
      <c r="J22" s="42">
        <f>J23</f>
        <v>0</v>
      </c>
      <c r="K22" s="42">
        <f>J22*100/J36</f>
        <v>0</v>
      </c>
      <c r="L22" s="47"/>
    </row>
    <row r="23" spans="1:12" ht="76.5">
      <c r="A23" s="45" t="s">
        <v>36</v>
      </c>
      <c r="B23" s="46">
        <v>0.3</v>
      </c>
      <c r="C23" s="23">
        <f>B23*100/B36</f>
        <v>3.8195103133144314E-4</v>
      </c>
      <c r="D23" s="46">
        <v>14</v>
      </c>
      <c r="E23" s="23">
        <f>D23*100/D36</f>
        <v>2.3155345907788796E-2</v>
      </c>
      <c r="F23" s="46">
        <v>0</v>
      </c>
      <c r="G23" s="23">
        <f>F23*100/F36</f>
        <v>0</v>
      </c>
      <c r="H23" s="46">
        <v>0</v>
      </c>
      <c r="I23" s="23">
        <f>H23*100/H36</f>
        <v>0</v>
      </c>
      <c r="J23" s="46">
        <v>0</v>
      </c>
      <c r="K23" s="23">
        <f>J23*100/J36</f>
        <v>0</v>
      </c>
      <c r="L23" s="47"/>
    </row>
    <row r="24" spans="1:12" ht="15.75">
      <c r="A24" s="48" t="s">
        <v>30</v>
      </c>
      <c r="B24" s="42">
        <f>B25</f>
        <v>693.5</v>
      </c>
      <c r="C24" s="42">
        <f>B24*100/B36</f>
        <v>0.88294346742785268</v>
      </c>
      <c r="D24" s="42">
        <f>D25</f>
        <v>0</v>
      </c>
      <c r="E24" s="42">
        <f>D24*100/D36</f>
        <v>0</v>
      </c>
      <c r="F24" s="42">
        <f>F25</f>
        <v>0</v>
      </c>
      <c r="G24" s="42">
        <f>F24*100/F36</f>
        <v>0</v>
      </c>
      <c r="H24" s="42">
        <f>H25</f>
        <v>0</v>
      </c>
      <c r="I24" s="42">
        <f>H24*100/H36</f>
        <v>0</v>
      </c>
      <c r="J24" s="42">
        <f>J25</f>
        <v>0</v>
      </c>
      <c r="K24" s="42">
        <f>J24*100/J36</f>
        <v>0</v>
      </c>
      <c r="L24" s="47"/>
    </row>
    <row r="25" spans="1:12" ht="63.75">
      <c r="A25" s="45" t="s">
        <v>31</v>
      </c>
      <c r="B25" s="46">
        <v>693.5</v>
      </c>
      <c r="C25" s="23">
        <f>B25*100/B36</f>
        <v>0.88294346742785268</v>
      </c>
      <c r="D25" s="46">
        <v>0</v>
      </c>
      <c r="E25" s="23">
        <f>D25*100/D36</f>
        <v>0</v>
      </c>
      <c r="F25" s="46">
        <v>0</v>
      </c>
      <c r="G25" s="23">
        <f>F25*100/F36</f>
        <v>0</v>
      </c>
      <c r="H25" s="46">
        <v>0</v>
      </c>
      <c r="I25" s="23">
        <f>H25*100/H36</f>
        <v>0</v>
      </c>
      <c r="J25" s="46">
        <v>0</v>
      </c>
      <c r="K25" s="23">
        <f>J25*100/J36</f>
        <v>0</v>
      </c>
      <c r="L25" s="47"/>
    </row>
    <row r="26" spans="1:12" ht="15.75">
      <c r="A26" s="48" t="s">
        <v>32</v>
      </c>
      <c r="B26" s="42">
        <f>B27</f>
        <v>56</v>
      </c>
      <c r="C26" s="42">
        <f>B26*100/B36</f>
        <v>7.1297525848536047E-2</v>
      </c>
      <c r="D26" s="42">
        <f>D27</f>
        <v>0</v>
      </c>
      <c r="E26" s="42">
        <f>D26*100/D36</f>
        <v>0</v>
      </c>
      <c r="F26" s="42">
        <f>F27</f>
        <v>0</v>
      </c>
      <c r="G26" s="42">
        <f>F26*100/F36</f>
        <v>0</v>
      </c>
      <c r="H26" s="42">
        <f>H27</f>
        <v>0</v>
      </c>
      <c r="I26" s="42">
        <f>H26*100/H36</f>
        <v>0</v>
      </c>
      <c r="J26" s="42">
        <f>J27</f>
        <v>0</v>
      </c>
      <c r="K26" s="42">
        <f>J26*100/J36</f>
        <v>0</v>
      </c>
      <c r="L26" s="47"/>
    </row>
    <row r="27" spans="1:12" ht="15.75">
      <c r="A27" s="45" t="s">
        <v>33</v>
      </c>
      <c r="B27" s="46">
        <v>56</v>
      </c>
      <c r="C27" s="23">
        <f>B27*100/B36</f>
        <v>7.1297525848536047E-2</v>
      </c>
      <c r="D27" s="46">
        <v>0</v>
      </c>
      <c r="E27" s="23">
        <f>D27*100/D36</f>
        <v>0</v>
      </c>
      <c r="F27" s="50"/>
      <c r="G27" s="23">
        <f>F27*100/F36</f>
        <v>0</v>
      </c>
      <c r="H27" s="50"/>
      <c r="I27" s="23">
        <f>H27*100/H36</f>
        <v>0</v>
      </c>
      <c r="J27" s="50"/>
      <c r="K27" s="23">
        <f>J27*100/J36</f>
        <v>0</v>
      </c>
      <c r="L27" s="47"/>
    </row>
    <row r="28" spans="1:12" s="9" customFormat="1" ht="15.75">
      <c r="A28" s="24" t="s">
        <v>7</v>
      </c>
      <c r="B28" s="21">
        <f>B7+B14</f>
        <v>4165.8999999999996</v>
      </c>
      <c r="C28" s="29">
        <f>B28*100/B36</f>
        <v>5.3038993380788622</v>
      </c>
      <c r="D28" s="30">
        <f>D7+D14</f>
        <v>3886.6000000000004</v>
      </c>
      <c r="E28" s="29">
        <f>D28*100/D36</f>
        <v>6.428254814657997</v>
      </c>
      <c r="F28" s="51">
        <f>F7+F14</f>
        <v>4016.7999999999997</v>
      </c>
      <c r="G28" s="29">
        <f>F28*100/F36</f>
        <v>8.7696546544579661</v>
      </c>
      <c r="H28" s="51">
        <f>H7+H14</f>
        <v>3969.9</v>
      </c>
      <c r="I28" s="29">
        <f>H28*100/H36</f>
        <v>10.514759439022129</v>
      </c>
      <c r="J28" s="51">
        <f>J7+J14</f>
        <v>3636.9</v>
      </c>
      <c r="K28" s="29">
        <f>J28*100/J36</f>
        <v>9.4615828880344228</v>
      </c>
    </row>
    <row r="29" spans="1:12" ht="15.75">
      <c r="A29" s="35" t="s">
        <v>2</v>
      </c>
      <c r="B29" s="36">
        <f>B30+B35</f>
        <v>74378.2</v>
      </c>
      <c r="C29" s="37">
        <f>B29*100/B36</f>
        <v>94.69610066192115</v>
      </c>
      <c r="D29" s="36">
        <f>D30+D35</f>
        <v>56574.6</v>
      </c>
      <c r="E29" s="37">
        <f>D29*100/D36</f>
        <v>93.57174518534201</v>
      </c>
      <c r="F29" s="36">
        <f>F30+F35</f>
        <v>41786.6</v>
      </c>
      <c r="G29" s="37">
        <f>F29*100/F36</f>
        <v>91.230345345542034</v>
      </c>
      <c r="H29" s="36">
        <f>H30+H35</f>
        <v>33785.599999999999</v>
      </c>
      <c r="I29" s="37">
        <f>H29*100/H36</f>
        <v>89.485240560977871</v>
      </c>
      <c r="J29" s="36">
        <f>J30+J35</f>
        <v>34801.700000000004</v>
      </c>
      <c r="K29" s="37">
        <f>J29*100/J36</f>
        <v>90.538417111965572</v>
      </c>
    </row>
    <row r="30" spans="1:12" ht="22.5">
      <c r="A30" s="44" t="s">
        <v>27</v>
      </c>
      <c r="B30" s="49">
        <f>B31+B32+B33+B34</f>
        <v>74362.2</v>
      </c>
      <c r="C30" s="46">
        <f>B30*100/B36</f>
        <v>94.675729940250136</v>
      </c>
      <c r="D30" s="49">
        <f>D31+D32+D33+D34</f>
        <v>56574.6</v>
      </c>
      <c r="E30" s="46">
        <f>D30*100/D36</f>
        <v>93.57174518534201</v>
      </c>
      <c r="F30" s="49">
        <f>F31+F32+F33+F34+F35</f>
        <v>41786.6</v>
      </c>
      <c r="G30" s="46">
        <f>F30*100/F36</f>
        <v>91.230345345542034</v>
      </c>
      <c r="H30" s="49">
        <f>H31+H32+H33+H34+H35</f>
        <v>33785.599999999999</v>
      </c>
      <c r="I30" s="46">
        <f>H30*100/H36</f>
        <v>89.485240560977871</v>
      </c>
      <c r="J30" s="49">
        <f>J31+J32+J33+J34+J35</f>
        <v>34801.700000000004</v>
      </c>
      <c r="K30" s="46">
        <f>J30*100/J36</f>
        <v>90.538417111965572</v>
      </c>
    </row>
    <row r="31" spans="1:12" ht="15.75">
      <c r="A31" s="33" t="s">
        <v>21</v>
      </c>
      <c r="B31" s="34">
        <v>13014</v>
      </c>
      <c r="C31" s="23">
        <f>B31*100/B36</f>
        <v>16.569035739158004</v>
      </c>
      <c r="D31" s="34">
        <v>5466.9</v>
      </c>
      <c r="E31" s="23">
        <f>D31*100/D36</f>
        <v>9.0419971816636124</v>
      </c>
      <c r="F31" s="34">
        <v>5344.4</v>
      </c>
      <c r="G31" s="23">
        <f>F31*100/F36</f>
        <v>11.668129440172564</v>
      </c>
      <c r="H31" s="34">
        <v>5612</v>
      </c>
      <c r="I31" s="23">
        <f>H31*100/H36</f>
        <v>14.864059540994027</v>
      </c>
      <c r="J31" s="34">
        <v>5870.6</v>
      </c>
      <c r="K31" s="23">
        <f>J31*100/J36</f>
        <v>15.272668619564707</v>
      </c>
    </row>
    <row r="32" spans="1:12" ht="15.75">
      <c r="A32" s="33" t="s">
        <v>22</v>
      </c>
      <c r="B32" s="34">
        <v>7084.9</v>
      </c>
      <c r="C32" s="23">
        <f>B32*100/B36</f>
        <v>9.0202828729338052</v>
      </c>
      <c r="D32" s="34">
        <v>0</v>
      </c>
      <c r="E32" s="23">
        <f>D32*100/D36</f>
        <v>0</v>
      </c>
      <c r="F32" s="34">
        <v>0</v>
      </c>
      <c r="G32" s="23">
        <f>F32*100/F36</f>
        <v>0</v>
      </c>
      <c r="H32" s="34">
        <v>0</v>
      </c>
      <c r="I32" s="23">
        <f>H32*100/H36</f>
        <v>0</v>
      </c>
      <c r="J32" s="34">
        <v>0</v>
      </c>
      <c r="K32" s="23">
        <f>J32*100/J36</f>
        <v>0</v>
      </c>
    </row>
    <row r="33" spans="1:11" ht="15.75">
      <c r="A33" s="33" t="s">
        <v>23</v>
      </c>
      <c r="B33" s="34">
        <v>14276.6</v>
      </c>
      <c r="C33" s="23">
        <f>B33*100/B36</f>
        <v>18.176540313021604</v>
      </c>
      <c r="D33" s="34">
        <v>406</v>
      </c>
      <c r="E33" s="23">
        <f>D33*100/D36</f>
        <v>0.67150503132587513</v>
      </c>
      <c r="F33" s="34">
        <v>394.2</v>
      </c>
      <c r="G33" s="23">
        <f>F33*100/F36</f>
        <v>0.86063480003667847</v>
      </c>
      <c r="H33" s="34">
        <v>394.8</v>
      </c>
      <c r="I33" s="23">
        <f>H33*100/H36</f>
        <v>1.0456754645018607</v>
      </c>
      <c r="J33" s="34">
        <v>395.2</v>
      </c>
      <c r="K33" s="23">
        <f>J33*100/J36</f>
        <v>1.0281331786277335</v>
      </c>
    </row>
    <row r="34" spans="1:11" ht="15.75">
      <c r="A34" s="33" t="s">
        <v>24</v>
      </c>
      <c r="B34" s="34">
        <v>39986.699999999997</v>
      </c>
      <c r="C34" s="23">
        <f>B34*100/B36</f>
        <v>50.909871015136716</v>
      </c>
      <c r="D34" s="34">
        <v>50701.7</v>
      </c>
      <c r="E34" s="23">
        <f>D34*100/D36</f>
        <v>83.858242972352528</v>
      </c>
      <c r="F34" s="34">
        <v>36048</v>
      </c>
      <c r="G34" s="23">
        <f>F34*100/F36</f>
        <v>78.701581105332792</v>
      </c>
      <c r="H34" s="34">
        <v>27778.799999999999</v>
      </c>
      <c r="I34" s="23">
        <f>H34*100/H36</f>
        <v>73.575505555481982</v>
      </c>
      <c r="J34" s="34">
        <v>28535.9</v>
      </c>
      <c r="K34" s="23">
        <f>J34*100/J36</f>
        <v>74.237615313773119</v>
      </c>
    </row>
    <row r="35" spans="1:11" ht="15.75">
      <c r="A35" s="38" t="s">
        <v>26</v>
      </c>
      <c r="B35" s="34">
        <v>16</v>
      </c>
      <c r="C35" s="23">
        <f>B35*100/B36</f>
        <v>2.0370721671010301E-2</v>
      </c>
      <c r="D35" s="34">
        <v>0</v>
      </c>
      <c r="E35" s="23">
        <f>D35*100/D36</f>
        <v>0</v>
      </c>
      <c r="F35" s="34">
        <v>0</v>
      </c>
      <c r="G35" s="23">
        <f>F35*100/F36</f>
        <v>0</v>
      </c>
      <c r="H35" s="34">
        <v>0</v>
      </c>
      <c r="I35" s="23">
        <f>H35*100/H36</f>
        <v>0</v>
      </c>
      <c r="J35" s="34">
        <v>0</v>
      </c>
      <c r="K35" s="23">
        <f>J35*100/J36</f>
        <v>0</v>
      </c>
    </row>
    <row r="36" spans="1:11" ht="15.75">
      <c r="A36" s="26" t="s">
        <v>3</v>
      </c>
      <c r="B36" s="27">
        <f t="shared" ref="B36:G36" si="5">B28+B29</f>
        <v>78544.099999999991</v>
      </c>
      <c r="C36" s="28">
        <f t="shared" si="5"/>
        <v>100.00000000000001</v>
      </c>
      <c r="D36" s="28">
        <f t="shared" si="5"/>
        <v>60461.2</v>
      </c>
      <c r="E36" s="28">
        <f t="shared" si="5"/>
        <v>100</v>
      </c>
      <c r="F36" s="27">
        <f t="shared" si="5"/>
        <v>45803.4</v>
      </c>
      <c r="G36" s="28">
        <f t="shared" si="5"/>
        <v>100</v>
      </c>
      <c r="H36" s="27">
        <f t="shared" ref="H36" si="6">H28+H29</f>
        <v>37755.5</v>
      </c>
      <c r="I36" s="28">
        <f>I28+I29</f>
        <v>100</v>
      </c>
      <c r="J36" s="27">
        <f>J28+J29</f>
        <v>38438.600000000006</v>
      </c>
      <c r="K36" s="28">
        <f>K28+K29</f>
        <v>100</v>
      </c>
    </row>
    <row r="37" spans="1:11">
      <c r="A37" s="10"/>
      <c r="B37" s="11"/>
      <c r="C37" s="11"/>
      <c r="D37" s="12"/>
      <c r="E37" s="12"/>
      <c r="F37" s="12"/>
      <c r="G37" s="13"/>
      <c r="H37" s="13"/>
      <c r="I37" s="13"/>
      <c r="J37" s="12"/>
      <c r="K37" s="15"/>
    </row>
  </sheetData>
  <mergeCells count="11">
    <mergeCell ref="A1:K1"/>
    <mergeCell ref="M12:O12"/>
    <mergeCell ref="A2:K2"/>
    <mergeCell ref="F3:I3"/>
    <mergeCell ref="B4:C5"/>
    <mergeCell ref="A4:A6"/>
    <mergeCell ref="D4:E5"/>
    <mergeCell ref="F4:K4"/>
    <mergeCell ref="F5:G5"/>
    <mergeCell ref="H5:I5"/>
    <mergeCell ref="J5:K5"/>
  </mergeCells>
  <phoneticPr fontId="0" type="noConversion"/>
  <pageMargins left="0.59055118110236227" right="0.59055118110236227" top="0.23622047244094491" bottom="0" header="0" footer="0.11811023622047245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Пользователь</cp:lastModifiedBy>
  <cp:lastPrinted>2022-11-10T13:31:32Z</cp:lastPrinted>
  <dcterms:created xsi:type="dcterms:W3CDTF">2007-02-19T15:18:48Z</dcterms:created>
  <dcterms:modified xsi:type="dcterms:W3CDTF">2022-11-10T13:31:35Z</dcterms:modified>
</cp:coreProperties>
</file>